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activeTab="0"/>
  </bookViews>
  <sheets>
    <sheet name="Winter" sheetId="1" r:id="rId1"/>
  </sheets>
  <definedNames/>
  <calcPr fullCalcOnLoad="1"/>
</workbook>
</file>

<file path=xl/sharedStrings.xml><?xml version="1.0" encoding="utf-8"?>
<sst xmlns="http://schemas.openxmlformats.org/spreadsheetml/2006/main" count="137" uniqueCount="133">
  <si>
    <t>Persoonlijk</t>
  </si>
  <si>
    <t>Schoellerbroek (Mammut)</t>
  </si>
  <si>
    <t>Warmth Unlimited</t>
  </si>
  <si>
    <t>Opbergzak</t>
  </si>
  <si>
    <t>Lowe Alpine Cerro Torre (65+20)</t>
  </si>
  <si>
    <t>Benzinebrander MSR XGK EX (incl. pomp)</t>
  </si>
  <si>
    <t>Zakje benzinebrander</t>
  </si>
  <si>
    <t>Houder (nieuw)</t>
  </si>
  <si>
    <t>Thermos (1l)</t>
  </si>
  <si>
    <t>Brandstoffles (1l)</t>
  </si>
  <si>
    <t>Handdoek</t>
  </si>
  <si>
    <t>Lucifer in zakje</t>
  </si>
  <si>
    <t>Stijgijzers</t>
  </si>
  <si>
    <t>Woolpower 200</t>
  </si>
  <si>
    <t>Icebreaker Bodyfit 260</t>
  </si>
  <si>
    <t>Pikkel</t>
  </si>
  <si>
    <t>Reddingsfluitje</t>
  </si>
  <si>
    <t>Mammut bivakmuts</t>
  </si>
  <si>
    <t>Donsjas (Mountain Hardwear)</t>
  </si>
  <si>
    <t>Tandenborstel</t>
  </si>
  <si>
    <t>Tandpasta</t>
  </si>
  <si>
    <t>Douchegel (in klein potje)</t>
  </si>
  <si>
    <t>Mes</t>
  </si>
  <si>
    <t>Lepel</t>
  </si>
  <si>
    <t>Vodje</t>
  </si>
  <si>
    <t>Lightwave G2 Mountain</t>
  </si>
  <si>
    <t>SLAAPSYSTEEM</t>
  </si>
  <si>
    <t>Extra alumatje</t>
  </si>
  <si>
    <t>Sneeuwschotels</t>
  </si>
  <si>
    <t>KLEDIJ</t>
  </si>
  <si>
    <t>EHBO</t>
  </si>
  <si>
    <t>Reflectiescherm (grond)</t>
  </si>
  <si>
    <t>Reflectiescherm (pot)</t>
  </si>
  <si>
    <t>Grivel</t>
  </si>
  <si>
    <t>OPTIONEEL</t>
  </si>
  <si>
    <t>Kaarten</t>
  </si>
  <si>
    <t>Kompas</t>
  </si>
  <si>
    <t>Kaartenhouder</t>
  </si>
  <si>
    <t>Reservebatterij fototoestel</t>
  </si>
  <si>
    <t>Sneeuwschop Black Diamond</t>
  </si>
  <si>
    <t>Sonde Black Diamond</t>
  </si>
  <si>
    <t>Hoogtemeter/horloge</t>
  </si>
  <si>
    <t>Fototoestel (incl. waterdicht opbergzakje)</t>
  </si>
  <si>
    <t>GSM</t>
  </si>
  <si>
    <t>Balpen</t>
  </si>
  <si>
    <t>Reservebatterijen Bieps</t>
  </si>
  <si>
    <t>Portefeuille (met kaarten, rijbewijs, vervoertickets, noordnummers en geld)</t>
  </si>
  <si>
    <t>EHBO incl. reddingsdeken per persoon</t>
  </si>
  <si>
    <t>Reiskam</t>
  </si>
  <si>
    <t>Stoffen zakdoeken (2 stuks)</t>
  </si>
  <si>
    <t>Pot en dekselbord, 2,5l</t>
  </si>
  <si>
    <t>WC-papier (3/4de rol voor 1 week)</t>
  </si>
  <si>
    <t>Regenbroek (Montane Atomic Pants)</t>
  </si>
  <si>
    <t>TOTAAL GEWICHT (in gram)</t>
  </si>
  <si>
    <t>Camp Corsa</t>
  </si>
  <si>
    <t>Exped Synmat 7</t>
  </si>
  <si>
    <t>Onderbroek synthetisch (3 stuks)</t>
  </si>
  <si>
    <t>Buff met fleece uitvoering</t>
  </si>
  <si>
    <t>Sneeuwpikketten (12: mix van lichtere voor binnentent en zwaardere voor stormlijnen, gebruik sondes)</t>
  </si>
  <si>
    <t>Benzine Coleman Fuel 1,5 liter (1 week + reserve)</t>
  </si>
  <si>
    <t>Bieps Barryvox Pulse (incl. houder en batterijen)</t>
  </si>
  <si>
    <t>PAKLIJST VOOR EEN KAMPEERTOCHT IN WINTERSE CONDITIES (Debbie Sanders, april 2018)</t>
  </si>
  <si>
    <t>Opmerkingen</t>
  </si>
  <si>
    <t>Mijn keuze</t>
  </si>
  <si>
    <t>Thema</t>
  </si>
  <si>
    <t>Gemeen-schappelijk</t>
  </si>
  <si>
    <t>2 bandschlings en 2 musketons</t>
  </si>
  <si>
    <t>1 wandeltouw (30m - 8mm)</t>
  </si>
  <si>
    <t>1 sport-BH (Kalenji)</t>
  </si>
  <si>
    <t>1 paar reserve fleece handschoenen (Mammut)</t>
  </si>
  <si>
    <t>Waterdichte overhandschoenen (Mammut)</t>
  </si>
  <si>
    <t>Warme en winddichte muts (Black Diamond)</t>
  </si>
  <si>
    <t>Thermische broek (Icebreaker 200)</t>
  </si>
  <si>
    <t>Bridgedale summit (3 paar)</t>
  </si>
  <si>
    <t>Primaloft One-jas met kap (TNF Redpoint Optimus)</t>
  </si>
  <si>
    <t>Een rugzak uit mijn beginjaren en die nu omwille van het grotere volume perfect dienst doet in de winter. Met een gewicht van 20kg is het lege gewicht van een rugzak minder belangrijk maar wel het draagcomfort.</t>
  </si>
  <si>
    <t>Sneeuwschoenen (Tubbs Flex Alp 22 inch)</t>
  </si>
  <si>
    <t>De beste sneeuwschoenen op de markt voor alpien terrein: veel grip + stabiliteit</t>
  </si>
  <si>
    <t>Geen echte wintertent maar kwaliteitsvolle 3-seizoenstent die erg stormvast is.</t>
  </si>
  <si>
    <t>Extra vulling zorgt voor meer isolatie.</t>
  </si>
  <si>
    <t>Wordt onder synmat gelegd vor meer isolatie van de sneeuw</t>
  </si>
  <si>
    <t>Jas GTX Pro (Häglofs)</t>
  </si>
  <si>
    <t>HOOFDLAMP</t>
  </si>
  <si>
    <t>Petzl Tikka</t>
  </si>
  <si>
    <t>Reparatieset</t>
  </si>
  <si>
    <t>Plankje voor onder brander</t>
  </si>
  <si>
    <t>Zorgt ervoor dat de brander niet scheef zakt (effect warmte op de sneeuw)</t>
  </si>
  <si>
    <t>We nemen geen afwasmiddel mee, als je na het koken meteen afwast met sneeuw, is dat niet nodig.</t>
  </si>
  <si>
    <t>Leeg plastiek flesje van vb. coca cola (0,5l)</t>
  </si>
  <si>
    <t>Wordt opgevuld met gewoon water, om in pot te doen bij het starten van het smelten van sneeuw (voorkomt dat het geheel gaat aanbranden) en om te drinken.</t>
  </si>
  <si>
    <t>Zonnebrandcrème (factor 50+)</t>
  </si>
  <si>
    <t>Lippenbalsem (factor 50+)</t>
  </si>
  <si>
    <t>Gewicht materiaal RUGZAK = rugzak + gewicht gemeenschappelijke items/2 + gewicht persoonlijke items - items die je zelf aanhebt</t>
  </si>
  <si>
    <t>= Totaal gewicht rugzak voor tocht van 7 dagen in autonomie</t>
  </si>
  <si>
    <t>+ Gewicht voeding (900 gram per volledig pakket voor 6 dagen, 338 gram enkel snacks en lunch voor 1 dag)</t>
  </si>
  <si>
    <t>+ Gewicht water (1,5 liter in thermos en flesje bij begin van dag)</t>
  </si>
  <si>
    <t>gram</t>
  </si>
  <si>
    <t>ALLERLEI</t>
  </si>
  <si>
    <t>RUGZAK</t>
  </si>
  <si>
    <t>WANDEL-STOKKEN</t>
  </si>
  <si>
    <t>SCHOENEN</t>
  </si>
  <si>
    <t>TENT</t>
  </si>
  <si>
    <t>SLAAPZAK</t>
  </si>
  <si>
    <t>Voldoende bij temperaturen tot -15°C, indien kouder huur ik een slaapzak (Cumulus Alaska 1300)</t>
  </si>
  <si>
    <t>SLAAPMAT</t>
  </si>
  <si>
    <t>LAAG 1 (wordt gedragen op het lichaam, dient vooral voor zweetafvoer maar in winter ook isolerend)</t>
  </si>
  <si>
    <t>LAAG 2 (dient voor zweetafvoer &amp; isolatie)</t>
  </si>
  <si>
    <t>LAAG 3 (bescherming tegen slecht weer)</t>
  </si>
  <si>
    <t>Getten Black Diamond GTX</t>
  </si>
  <si>
    <t>Doe ik altijd aan bij het wandelen, nodig om je schoenen en broek tegen de sneeuw te beschermen</t>
  </si>
  <si>
    <t>Warme donsjas voor op de bivakplaats + extra isolatie in de slaapzak.</t>
  </si>
  <si>
    <t>HYGIËNE</t>
  </si>
  <si>
    <t>KOOKGEREI</t>
  </si>
  <si>
    <t>DRINKEN</t>
  </si>
  <si>
    <t>LAWINE-MATERIAAL</t>
  </si>
  <si>
    <t>Veiligheidsmateriaal die je als tochtbegeleider meehebt om mensen indien nodig te ondersteunen bij moeilijkere passages of communicatie.</t>
  </si>
  <si>
    <t>Delorme Inreach (noodbaken)</t>
  </si>
  <si>
    <t>Hiermee kunnen we een SOS uitsturen als we geen bereik hebben + mogelijkheid tot het versturen van berichten. Is overgenomen door Garmin.</t>
  </si>
  <si>
    <t>Neem ik altijd mee in de winter omdat in white-out het niet meer mogelijk is om je te oriënteren via kaart en kompas. Is ook energiezuiniger en beter hanteerbaar in slechte condities dan een smartphone.</t>
  </si>
  <si>
    <t>GPS (Garmin GPSmap 64s incl. oplaadbare eneloopbatterijen)</t>
  </si>
  <si>
    <t>Icebreaker Bodyfit 200</t>
  </si>
  <si>
    <t>Woolpower Lite (lange mouwen, rits in kraag)</t>
  </si>
  <si>
    <t>1 paar fleece polartec handschoenen (Black Diamond)</t>
  </si>
  <si>
    <t>Reservebatterijen GPS (4)</t>
  </si>
  <si>
    <t>C-schoenen (Hanwag Ferrata Combi Wide Lady GTX)</t>
  </si>
  <si>
    <t>Geen gevoerde wandelschoenen, niet geschikt bij heel koud weer. Stijvere zool/zwaardere schoen gekozen omdat GTX-membraam langer zou intact blijven.</t>
  </si>
  <si>
    <t>Black Diamond Trail (2 stokken)</t>
  </si>
  <si>
    <t>Waterdichte zakken om slaapzak, reservekledij en voeding in te steken (Sea to Summit)</t>
  </si>
  <si>
    <t>Waterdichte opbergzak Ortlieb (in plaats van regenhoes)</t>
  </si>
  <si>
    <t>Geonaute OnChannel 300</t>
  </si>
  <si>
    <t>2 walkietalkies incl. lader, oplaadbare Eneloopbatterijen + set reservebatterijen</t>
  </si>
  <si>
    <t>Wandelstokken heel belangrijk bij het wandelen met sneeuwschoenen: stabiliteit, extra steun. Rond mijn wandelstok draai ik ook nog wat ducttape voor herstellingswerken.</t>
  </si>
  <si>
    <t>Nodig zodat je stokken niet door de sneeuw prikken.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</si>
</sst>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e&quot;"/>
    <numFmt numFmtId="181" formatCode="&quot;Waar&quot;;&quot;Waar&quot;;&quot;Niet waar&quot;"/>
    <numFmt numFmtId="182" formatCode="&quot;Aan&quot;;&quot;Aan&quot;;&quot;Uit&quot;"/>
    <numFmt numFmtId="183" formatCode="[$€-2]\ #.##000_);[Red]\([$€-2]\ #.##000\)"/>
    <numFmt numFmtId="184" formatCode="&quot;Waar&quot;;&quot;Waar&quot;;&quot;Onwaar&quot;"/>
  </numFmts>
  <fonts count="43">
    <font>
      <sz val="10"/>
      <name val="Arial"/>
      <family val="0"/>
    </font>
    <font>
      <sz val="12"/>
      <name val="Arial"/>
      <family val="2"/>
    </font>
    <font>
      <b/>
      <sz val="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sz val="12"/>
      <color indexed="10"/>
      <name val="Arial"/>
      <family val="2"/>
    </font>
    <font>
      <sz val="10"/>
      <color indexed="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sz val="12"/>
      <color rgb="FFFF000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75">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wrapText="1"/>
    </xf>
    <xf numFmtId="0" fontId="40" fillId="0" borderId="0" xfId="0" applyFont="1" applyAlignment="1">
      <alignment wrapText="1"/>
    </xf>
    <xf numFmtId="0" fontId="2" fillId="0" borderId="11"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wrapText="1"/>
    </xf>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Alignment="1">
      <alignment wrapText="1"/>
    </xf>
    <xf numFmtId="0" fontId="1" fillId="0" borderId="0" xfId="0" applyFont="1" applyAlignment="1">
      <alignment horizontal="center" wrapText="1"/>
    </xf>
    <xf numFmtId="0" fontId="1" fillId="0" borderId="0" xfId="0" applyFont="1" applyFill="1" applyBorder="1" applyAlignment="1">
      <alignment wrapText="1"/>
    </xf>
    <xf numFmtId="0" fontId="1" fillId="0" borderId="0" xfId="0" applyFont="1" applyBorder="1" applyAlignment="1">
      <alignment horizontal="left" vertical="center" wrapText="1"/>
    </xf>
    <xf numFmtId="0" fontId="2" fillId="0" borderId="0" xfId="0" applyFont="1" applyBorder="1" applyAlignment="1">
      <alignment horizontal="center" wrapText="1"/>
    </xf>
    <xf numFmtId="0" fontId="1" fillId="0" borderId="10" xfId="0" applyFont="1" applyBorder="1" applyAlignment="1">
      <alignment horizontal="left" vertical="center" wrapText="1"/>
    </xf>
    <xf numFmtId="0" fontId="2" fillId="0" borderId="0" xfId="0" applyFont="1" applyBorder="1" applyAlignment="1">
      <alignment horizontal="left" vertical="center" wrapText="1"/>
    </xf>
    <xf numFmtId="3" fontId="1" fillId="0" borderId="0" xfId="0" applyNumberFormat="1" applyFont="1" applyAlignment="1">
      <alignment wrapText="1"/>
    </xf>
    <xf numFmtId="0" fontId="41" fillId="0" borderId="0" xfId="0" applyFont="1" applyAlignment="1">
      <alignment horizontal="center" wrapText="1"/>
    </xf>
    <xf numFmtId="0" fontId="2" fillId="0" borderId="10" xfId="0" applyFont="1" applyBorder="1" applyAlignment="1">
      <alignment wrapText="1"/>
    </xf>
    <xf numFmtId="0" fontId="1" fillId="0" borderId="10" xfId="0" applyFont="1" applyFill="1" applyBorder="1" applyAlignment="1">
      <alignment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 fillId="33" borderId="10" xfId="0" applyFont="1" applyFill="1" applyBorder="1" applyAlignment="1">
      <alignment vertical="center" wrapText="1"/>
    </xf>
    <xf numFmtId="0" fontId="41" fillId="0" borderId="0" xfId="0" applyFont="1" applyAlignment="1">
      <alignment wrapText="1"/>
    </xf>
    <xf numFmtId="0" fontId="41" fillId="0" borderId="0" xfId="0" applyFont="1" applyAlignment="1">
      <alignment horizontal="left" wrapText="1"/>
    </xf>
    <xf numFmtId="3" fontId="41" fillId="0" borderId="0" xfId="0" applyNumberFormat="1" applyFont="1" applyAlignment="1">
      <alignment wrapText="1"/>
    </xf>
    <xf numFmtId="3" fontId="1" fillId="0" borderId="0" xfId="0" applyNumberFormat="1" applyFont="1" applyBorder="1" applyAlignment="1">
      <alignment horizontal="center" wrapText="1"/>
    </xf>
    <xf numFmtId="3" fontId="1" fillId="0" borderId="10" xfId="0" applyNumberFormat="1" applyFont="1" applyFill="1" applyBorder="1" applyAlignment="1">
      <alignment horizontal="center" vertical="center" wrapText="1"/>
    </xf>
    <xf numFmtId="0" fontId="42" fillId="0" borderId="0" xfId="0" applyFont="1" applyBorder="1" applyAlignment="1">
      <alignment wrapText="1"/>
    </xf>
    <xf numFmtId="3" fontId="1" fillId="0" borderId="0" xfId="0" applyNumberFormat="1" applyFont="1" applyBorder="1" applyAlignment="1">
      <alignment horizontal="center" vertical="center" wrapText="1"/>
    </xf>
    <xf numFmtId="0" fontId="2" fillId="10" borderId="12" xfId="0" applyFont="1" applyFill="1" applyBorder="1" applyAlignment="1">
      <alignment vertical="center" wrapText="1"/>
    </xf>
    <xf numFmtId="3" fontId="2" fillId="10" borderId="10" xfId="0" applyNumberFormat="1" applyFont="1" applyFill="1" applyBorder="1" applyAlignment="1">
      <alignment horizontal="center" wrapText="1"/>
    </xf>
    <xf numFmtId="0" fontId="40" fillId="0" borderId="0" xfId="0" applyFont="1" applyAlignment="1">
      <alignment vertical="center" wrapText="1"/>
    </xf>
    <xf numFmtId="0" fontId="0" fillId="0" borderId="0" xfId="0" applyAlignment="1">
      <alignment vertical="center" wrapText="1"/>
    </xf>
    <xf numFmtId="0" fontId="41" fillId="0" borderId="10" xfId="0" applyFont="1" applyBorder="1" applyAlignment="1">
      <alignment horizontal="center" vertical="center" wrapText="1"/>
    </xf>
    <xf numFmtId="0" fontId="41" fillId="0" borderId="0" xfId="0" applyFont="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Alignment="1">
      <alignment vertical="center" wrapText="1"/>
    </xf>
    <xf numFmtId="0" fontId="41" fillId="0" borderId="10" xfId="0" applyFont="1" applyBorder="1" applyAlignment="1">
      <alignment vertical="center" wrapText="1"/>
    </xf>
    <xf numFmtId="0" fontId="41" fillId="0" borderId="0" xfId="0" applyFont="1" applyAlignment="1">
      <alignment vertical="center" wrapText="1"/>
    </xf>
    <xf numFmtId="0" fontId="1" fillId="0" borderId="0" xfId="0" applyFont="1" applyFill="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3" fontId="2"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3" fontId="1" fillId="0" borderId="13" xfId="0" applyNumberFormat="1"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2" fillId="8" borderId="10" xfId="0" applyFont="1" applyFill="1" applyBorder="1" applyAlignment="1">
      <alignment horizontal="center"/>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1" fillId="0" borderId="14" xfId="0" applyFont="1" applyBorder="1" applyAlignment="1">
      <alignment vertical="center" wrapText="1"/>
    </xf>
    <xf numFmtId="0" fontId="1" fillId="0" borderId="11" xfId="0" applyFont="1" applyBorder="1" applyAlignment="1">
      <alignment vertical="center" wrapText="1"/>
    </xf>
    <xf numFmtId="0" fontId="2" fillId="10" borderId="15" xfId="0" applyFont="1" applyFill="1" applyBorder="1" applyAlignment="1">
      <alignment horizontal="center" wrapText="1"/>
    </xf>
    <xf numFmtId="0" fontId="2" fillId="10" borderId="16" xfId="0" applyFont="1" applyFill="1" applyBorder="1" applyAlignment="1">
      <alignment horizontal="center" wrapText="1"/>
    </xf>
    <xf numFmtId="0" fontId="2" fillId="10" borderId="12" xfId="0" applyFont="1" applyFill="1" applyBorder="1" applyAlignment="1">
      <alignment horizontal="center" wrapText="1"/>
    </xf>
    <xf numFmtId="0" fontId="2" fillId="0" borderId="10" xfId="0" applyFont="1" applyBorder="1" applyAlignment="1" quotePrefix="1">
      <alignment horizontal="left" vertical="center" wrapText="1"/>
    </xf>
    <xf numFmtId="0" fontId="2" fillId="0" borderId="10" xfId="0" applyFont="1" applyBorder="1" applyAlignment="1">
      <alignment horizontal="left" vertical="center" wrapText="1"/>
    </xf>
    <xf numFmtId="0" fontId="2" fillId="10" borderId="10" xfId="0" applyFont="1" applyFill="1" applyBorder="1" applyAlignment="1" quotePrefix="1">
      <alignment horizontal="left" vertical="center" wrapText="1"/>
    </xf>
    <xf numFmtId="0" fontId="2" fillId="10" borderId="10" xfId="0" applyFont="1" applyFill="1" applyBorder="1" applyAlignment="1">
      <alignment horizontal="lef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0"/>
  <sheetViews>
    <sheetView tabSelected="1" zoomScalePageLayoutView="0" workbookViewId="0" topLeftCell="A100">
      <selection activeCell="B29" sqref="B29"/>
    </sheetView>
  </sheetViews>
  <sheetFormatPr defaultColWidth="9.140625" defaultRowHeight="12.75"/>
  <cols>
    <col min="1" max="1" width="20.421875" style="1" customWidth="1"/>
    <col min="2" max="2" width="44.7109375" style="1" customWidth="1"/>
    <col min="3" max="3" width="17.421875" style="2" customWidth="1"/>
    <col min="4" max="4" width="21.140625" style="2" customWidth="1"/>
    <col min="5" max="5" width="34.421875" style="28" customWidth="1"/>
    <col min="6" max="6" width="51.140625" style="4" customWidth="1"/>
    <col min="7" max="16384" width="9.140625" style="1" customWidth="1"/>
  </cols>
  <sheetData>
    <row r="1" spans="1:5" ht="15.75">
      <c r="A1" s="54" t="s">
        <v>61</v>
      </c>
      <c r="B1" s="54"/>
      <c r="C1" s="54"/>
      <c r="D1" s="54"/>
      <c r="E1" s="54"/>
    </row>
    <row r="2" spans="1:5" s="9" customFormat="1" ht="31.5">
      <c r="A2" s="6" t="s">
        <v>64</v>
      </c>
      <c r="B2" s="7" t="s">
        <v>63</v>
      </c>
      <c r="C2" s="8" t="s">
        <v>65</v>
      </c>
      <c r="D2" s="8" t="s">
        <v>0</v>
      </c>
      <c r="E2" s="5" t="s">
        <v>62</v>
      </c>
    </row>
    <row r="3" spans="1:6" s="38" customFormat="1" ht="105">
      <c r="A3" s="67" t="s">
        <v>98</v>
      </c>
      <c r="B3" s="23" t="s">
        <v>4</v>
      </c>
      <c r="C3" s="25"/>
      <c r="D3" s="25">
        <v>2800</v>
      </c>
      <c r="E3" s="18" t="s">
        <v>75</v>
      </c>
      <c r="F3" s="37"/>
    </row>
    <row r="4" spans="1:6" s="38" customFormat="1" ht="30">
      <c r="A4" s="67"/>
      <c r="B4" s="26" t="s">
        <v>128</v>
      </c>
      <c r="C4" s="25"/>
      <c r="D4" s="25">
        <v>90</v>
      </c>
      <c r="E4" s="39"/>
      <c r="F4" s="37"/>
    </row>
    <row r="5" spans="1:5" ht="15">
      <c r="A5" s="10"/>
      <c r="B5" s="11"/>
      <c r="C5" s="31"/>
      <c r="D5" s="31"/>
      <c r="E5" s="21"/>
    </row>
    <row r="6" spans="1:6" s="38" customFormat="1" ht="105">
      <c r="A6" s="68" t="s">
        <v>99</v>
      </c>
      <c r="B6" s="26" t="s">
        <v>126</v>
      </c>
      <c r="C6" s="25"/>
      <c r="D6" s="32">
        <v>488</v>
      </c>
      <c r="E6" s="18" t="s">
        <v>131</v>
      </c>
      <c r="F6" s="37"/>
    </row>
    <row r="7" spans="1:6" s="38" customFormat="1" ht="30">
      <c r="A7" s="69"/>
      <c r="B7" s="26" t="s">
        <v>28</v>
      </c>
      <c r="C7" s="25"/>
      <c r="D7" s="25">
        <v>40</v>
      </c>
      <c r="E7" s="18" t="s">
        <v>132</v>
      </c>
      <c r="F7" s="37"/>
    </row>
    <row r="8" spans="1:6" s="38" customFormat="1" ht="15">
      <c r="A8" s="10"/>
      <c r="B8" s="10"/>
      <c r="C8" s="34"/>
      <c r="D8" s="34"/>
      <c r="E8" s="40"/>
      <c r="F8" s="37"/>
    </row>
    <row r="9" spans="1:6" s="38" customFormat="1" ht="90">
      <c r="A9" s="70" t="s">
        <v>100</v>
      </c>
      <c r="B9" s="23" t="s">
        <v>124</v>
      </c>
      <c r="C9" s="25"/>
      <c r="D9" s="25">
        <v>1522</v>
      </c>
      <c r="E9" s="41" t="s">
        <v>125</v>
      </c>
      <c r="F9" s="37"/>
    </row>
    <row r="10" spans="1:6" s="38" customFormat="1" ht="45">
      <c r="A10" s="72"/>
      <c r="B10" s="23" t="s">
        <v>76</v>
      </c>
      <c r="C10" s="25"/>
      <c r="D10" s="25">
        <f>914*2</f>
        <v>1828</v>
      </c>
      <c r="E10" s="18" t="s">
        <v>77</v>
      </c>
      <c r="F10" s="37"/>
    </row>
    <row r="11" spans="1:5" ht="15">
      <c r="A11" s="10"/>
      <c r="B11" s="11"/>
      <c r="C11" s="12"/>
      <c r="D11" s="12"/>
      <c r="E11" s="21"/>
    </row>
    <row r="12" spans="1:5" ht="15.75" customHeight="1">
      <c r="A12" s="60" t="s">
        <v>26</v>
      </c>
      <c r="B12" s="61"/>
      <c r="C12" s="61"/>
      <c r="D12" s="61"/>
      <c r="E12" s="62"/>
    </row>
    <row r="13" spans="1:6" s="38" customFormat="1" ht="45">
      <c r="A13" s="68" t="s">
        <v>101</v>
      </c>
      <c r="B13" s="26" t="s">
        <v>25</v>
      </c>
      <c r="C13" s="25">
        <v>3000</v>
      </c>
      <c r="D13" s="25"/>
      <c r="E13" s="18" t="s">
        <v>78</v>
      </c>
      <c r="F13" s="37"/>
    </row>
    <row r="14" spans="1:6" s="38" customFormat="1" ht="45">
      <c r="A14" s="69"/>
      <c r="B14" s="26" t="s">
        <v>58</v>
      </c>
      <c r="C14" s="25">
        <f>(6*22)+(6*62)</f>
        <v>504</v>
      </c>
      <c r="D14" s="25"/>
      <c r="E14" s="39"/>
      <c r="F14" s="37"/>
    </row>
    <row r="15" spans="1:6" s="38" customFormat="1" ht="15">
      <c r="A15" s="42"/>
      <c r="B15" s="42"/>
      <c r="C15" s="25"/>
      <c r="D15" s="25"/>
      <c r="E15" s="40"/>
      <c r="F15" s="37"/>
    </row>
    <row r="16" spans="1:6" s="38" customFormat="1" ht="60">
      <c r="A16" s="67" t="s">
        <v>102</v>
      </c>
      <c r="B16" s="26" t="s">
        <v>2</v>
      </c>
      <c r="C16" s="25"/>
      <c r="D16" s="25">
        <f>1824-128</f>
        <v>1696</v>
      </c>
      <c r="E16" s="18" t="s">
        <v>103</v>
      </c>
      <c r="F16" s="37"/>
    </row>
    <row r="17" spans="1:6" s="38" customFormat="1" ht="15">
      <c r="A17" s="67"/>
      <c r="B17" s="26" t="s">
        <v>3</v>
      </c>
      <c r="C17" s="25"/>
      <c r="D17" s="25">
        <v>128</v>
      </c>
      <c r="E17" s="39"/>
      <c r="F17" s="37"/>
    </row>
    <row r="18" spans="1:6" s="38" customFormat="1" ht="15">
      <c r="A18" s="42"/>
      <c r="B18" s="42"/>
      <c r="C18" s="25"/>
      <c r="D18" s="25"/>
      <c r="E18" s="40"/>
      <c r="F18" s="37"/>
    </row>
    <row r="19" spans="1:6" s="38" customFormat="1" ht="30">
      <c r="A19" s="68" t="s">
        <v>104</v>
      </c>
      <c r="B19" s="23" t="s">
        <v>55</v>
      </c>
      <c r="C19" s="25"/>
      <c r="D19" s="25">
        <f>876-18</f>
        <v>858</v>
      </c>
      <c r="E19" s="18" t="s">
        <v>79</v>
      </c>
      <c r="F19" s="37"/>
    </row>
    <row r="20" spans="1:6" s="38" customFormat="1" ht="30">
      <c r="A20" s="73"/>
      <c r="B20" s="26" t="s">
        <v>27</v>
      </c>
      <c r="C20" s="25"/>
      <c r="D20" s="25">
        <v>186</v>
      </c>
      <c r="E20" s="18" t="s">
        <v>80</v>
      </c>
      <c r="F20" s="37"/>
    </row>
    <row r="21" spans="1:6" s="38" customFormat="1" ht="15">
      <c r="A21" s="69"/>
      <c r="B21" s="26" t="s">
        <v>3</v>
      </c>
      <c r="C21" s="25"/>
      <c r="D21" s="25">
        <v>18</v>
      </c>
      <c r="E21" s="39"/>
      <c r="F21" s="37"/>
    </row>
    <row r="22" spans="1:4" ht="15">
      <c r="A22" s="13"/>
      <c r="B22" s="13"/>
      <c r="C22" s="14"/>
      <c r="D22" s="14"/>
    </row>
    <row r="23" spans="1:5" ht="15.75">
      <c r="A23" s="60" t="s">
        <v>29</v>
      </c>
      <c r="B23" s="61"/>
      <c r="C23" s="61"/>
      <c r="D23" s="61"/>
      <c r="E23" s="62"/>
    </row>
    <row r="24" spans="1:6" s="38" customFormat="1" ht="15">
      <c r="A24" s="70" t="s">
        <v>105</v>
      </c>
      <c r="B24" s="26" t="s">
        <v>68</v>
      </c>
      <c r="C24" s="25"/>
      <c r="D24" s="25">
        <v>64</v>
      </c>
      <c r="E24" s="43"/>
      <c r="F24" s="37"/>
    </row>
    <row r="25" spans="1:6" s="38" customFormat="1" ht="15">
      <c r="A25" s="71"/>
      <c r="B25" s="26" t="s">
        <v>14</v>
      </c>
      <c r="C25" s="25"/>
      <c r="D25" s="25">
        <v>206</v>
      </c>
      <c r="E25" s="43"/>
      <c r="F25" s="37"/>
    </row>
    <row r="26" spans="1:6" s="38" customFormat="1" ht="15">
      <c r="A26" s="71"/>
      <c r="B26" s="26" t="s">
        <v>120</v>
      </c>
      <c r="C26" s="25"/>
      <c r="D26" s="25">
        <v>172</v>
      </c>
      <c r="E26" s="43"/>
      <c r="F26" s="37"/>
    </row>
    <row r="27" spans="1:6" s="38" customFormat="1" ht="30">
      <c r="A27" s="71"/>
      <c r="B27" s="23" t="s">
        <v>121</v>
      </c>
      <c r="C27" s="25"/>
      <c r="D27" s="32">
        <v>220</v>
      </c>
      <c r="E27" s="43"/>
      <c r="F27" s="37"/>
    </row>
    <row r="28" spans="1:6" s="38" customFormat="1" ht="15">
      <c r="A28" s="71"/>
      <c r="B28" s="26" t="s">
        <v>56</v>
      </c>
      <c r="C28" s="25"/>
      <c r="D28" s="25">
        <f>18*3</f>
        <v>54</v>
      </c>
      <c r="E28" s="43"/>
      <c r="F28" s="37"/>
    </row>
    <row r="29" spans="1:6" s="38" customFormat="1" ht="30">
      <c r="A29" s="71"/>
      <c r="B29" s="26" t="s">
        <v>122</v>
      </c>
      <c r="C29" s="25"/>
      <c r="D29" s="25">
        <v>56</v>
      </c>
      <c r="E29" s="43"/>
      <c r="F29" s="37"/>
    </row>
    <row r="30" spans="1:6" s="38" customFormat="1" ht="30">
      <c r="A30" s="71"/>
      <c r="B30" s="26" t="s">
        <v>69</v>
      </c>
      <c r="C30" s="25"/>
      <c r="D30" s="32">
        <v>58</v>
      </c>
      <c r="E30" s="43"/>
      <c r="F30" s="37"/>
    </row>
    <row r="31" spans="1:6" s="38" customFormat="1" ht="15">
      <c r="A31" s="71"/>
      <c r="B31" s="23" t="s">
        <v>70</v>
      </c>
      <c r="C31" s="25"/>
      <c r="D31" s="25">
        <v>164</v>
      </c>
      <c r="E31" s="43"/>
      <c r="F31" s="37"/>
    </row>
    <row r="32" spans="1:6" s="38" customFormat="1" ht="15">
      <c r="A32" s="71"/>
      <c r="B32" s="23" t="s">
        <v>57</v>
      </c>
      <c r="C32" s="25"/>
      <c r="D32" s="25">
        <v>80</v>
      </c>
      <c r="E32" s="43"/>
      <c r="F32" s="37">
        <v>76</v>
      </c>
    </row>
    <row r="33" spans="1:6" s="38" customFormat="1" ht="30">
      <c r="A33" s="71"/>
      <c r="B33" s="26" t="s">
        <v>71</v>
      </c>
      <c r="C33" s="25"/>
      <c r="D33" s="25">
        <v>62</v>
      </c>
      <c r="E33" s="43"/>
      <c r="F33" s="37"/>
    </row>
    <row r="34" spans="1:6" s="38" customFormat="1" ht="15">
      <c r="A34" s="71"/>
      <c r="B34" s="26" t="s">
        <v>72</v>
      </c>
      <c r="C34" s="25"/>
      <c r="D34" s="25">
        <v>184</v>
      </c>
      <c r="E34" s="43"/>
      <c r="F34" s="37"/>
    </row>
    <row r="35" spans="1:6" s="38" customFormat="1" ht="15">
      <c r="A35" s="71"/>
      <c r="B35" s="26" t="s">
        <v>17</v>
      </c>
      <c r="C35" s="25"/>
      <c r="D35" s="25">
        <v>72</v>
      </c>
      <c r="E35" s="43"/>
      <c r="F35" s="37"/>
    </row>
    <row r="36" spans="1:6" s="38" customFormat="1" ht="15">
      <c r="A36" s="71"/>
      <c r="B36" s="26" t="s">
        <v>73</v>
      </c>
      <c r="C36" s="25"/>
      <c r="D36" s="25">
        <f>134*3</f>
        <v>402</v>
      </c>
      <c r="E36" s="43"/>
      <c r="F36" s="37"/>
    </row>
    <row r="37" spans="1:6" s="38" customFormat="1" ht="15">
      <c r="A37" s="70" t="s">
        <v>106</v>
      </c>
      <c r="B37" s="26" t="s">
        <v>13</v>
      </c>
      <c r="C37" s="25"/>
      <c r="D37" s="25">
        <v>204</v>
      </c>
      <c r="E37" s="43"/>
      <c r="F37" s="37"/>
    </row>
    <row r="38" spans="1:6" s="38" customFormat="1" ht="15">
      <c r="A38" s="71"/>
      <c r="B38" s="26" t="s">
        <v>1</v>
      </c>
      <c r="C38" s="25"/>
      <c r="D38" s="25">
        <v>418</v>
      </c>
      <c r="E38" s="43"/>
      <c r="F38" s="37"/>
    </row>
    <row r="39" spans="1:6" s="38" customFormat="1" ht="30">
      <c r="A39" s="72"/>
      <c r="B39" s="27" t="s">
        <v>74</v>
      </c>
      <c r="C39" s="25"/>
      <c r="D39" s="25">
        <v>396</v>
      </c>
      <c r="E39" s="39"/>
      <c r="F39" s="37"/>
    </row>
    <row r="40" spans="1:6" s="38" customFormat="1" ht="15">
      <c r="A40" s="67" t="s">
        <v>107</v>
      </c>
      <c r="B40" s="26" t="s">
        <v>81</v>
      </c>
      <c r="C40" s="25"/>
      <c r="D40" s="25">
        <v>406</v>
      </c>
      <c r="E40" s="39"/>
      <c r="F40" s="37"/>
    </row>
    <row r="41" spans="1:6" s="38" customFormat="1" ht="15">
      <c r="A41" s="67"/>
      <c r="B41" s="26" t="s">
        <v>52</v>
      </c>
      <c r="C41" s="25"/>
      <c r="D41" s="25">
        <v>192</v>
      </c>
      <c r="E41" s="39"/>
      <c r="F41" s="37"/>
    </row>
    <row r="42" spans="1:6" s="38" customFormat="1" ht="60">
      <c r="A42" s="67"/>
      <c r="B42" s="23" t="s">
        <v>108</v>
      </c>
      <c r="C42" s="25"/>
      <c r="D42" s="25">
        <v>232</v>
      </c>
      <c r="E42" s="18" t="s">
        <v>109</v>
      </c>
      <c r="F42" s="37"/>
    </row>
    <row r="43" spans="1:6" s="38" customFormat="1" ht="45">
      <c r="A43" s="67"/>
      <c r="B43" s="26" t="s">
        <v>18</v>
      </c>
      <c r="C43" s="25"/>
      <c r="D43" s="25">
        <v>734</v>
      </c>
      <c r="E43" s="18" t="s">
        <v>110</v>
      </c>
      <c r="F43" s="37"/>
    </row>
    <row r="44" spans="1:6" s="38" customFormat="1" ht="15">
      <c r="A44" s="42"/>
      <c r="B44" s="42"/>
      <c r="C44" s="25"/>
      <c r="D44" s="25"/>
      <c r="E44" s="44"/>
      <c r="F44" s="37"/>
    </row>
    <row r="45" spans="1:5" s="38" customFormat="1" ht="15">
      <c r="A45" s="70" t="s">
        <v>111</v>
      </c>
      <c r="B45" s="26" t="s">
        <v>10</v>
      </c>
      <c r="C45" s="25"/>
      <c r="D45" s="25">
        <v>84</v>
      </c>
      <c r="E45" s="43"/>
    </row>
    <row r="46" spans="1:5" s="38" customFormat="1" ht="15">
      <c r="A46" s="71"/>
      <c r="B46" s="23" t="s">
        <v>19</v>
      </c>
      <c r="C46" s="25"/>
      <c r="D46" s="25">
        <v>12</v>
      </c>
      <c r="E46" s="43"/>
    </row>
    <row r="47" spans="1:5" s="38" customFormat="1" ht="15">
      <c r="A47" s="71"/>
      <c r="B47" s="23" t="s">
        <v>20</v>
      </c>
      <c r="C47" s="25">
        <v>60</v>
      </c>
      <c r="D47" s="25"/>
      <c r="E47" s="43"/>
    </row>
    <row r="48" spans="1:5" s="38" customFormat="1" ht="15">
      <c r="A48" s="71"/>
      <c r="B48" s="23" t="s">
        <v>21</v>
      </c>
      <c r="C48" s="25">
        <v>60</v>
      </c>
      <c r="D48" s="25"/>
      <c r="E48" s="43"/>
    </row>
    <row r="49" spans="1:5" s="38" customFormat="1" ht="15">
      <c r="A49" s="71"/>
      <c r="B49" s="23" t="s">
        <v>48</v>
      </c>
      <c r="C49" s="25">
        <v>14</v>
      </c>
      <c r="D49" s="25"/>
      <c r="E49" s="43"/>
    </row>
    <row r="50" spans="1:5" s="38" customFormat="1" ht="15">
      <c r="A50" s="71"/>
      <c r="B50" s="23" t="s">
        <v>51</v>
      </c>
      <c r="C50" s="25">
        <v>80</v>
      </c>
      <c r="D50" s="25"/>
      <c r="E50" s="43"/>
    </row>
    <row r="51" spans="1:5" s="38" customFormat="1" ht="15">
      <c r="A51" s="72"/>
      <c r="B51" s="23" t="s">
        <v>49</v>
      </c>
      <c r="C51" s="25"/>
      <c r="D51" s="25">
        <v>20</v>
      </c>
      <c r="E51" s="43"/>
    </row>
    <row r="52" spans="1:6" s="38" customFormat="1" ht="15">
      <c r="A52" s="42"/>
      <c r="B52" s="45"/>
      <c r="C52" s="25"/>
      <c r="D52" s="25"/>
      <c r="E52" s="44"/>
      <c r="F52" s="37"/>
    </row>
    <row r="53" spans="1:6" s="38" customFormat="1" ht="15.75">
      <c r="A53" s="46" t="s">
        <v>82</v>
      </c>
      <c r="B53" s="26" t="s">
        <v>83</v>
      </c>
      <c r="C53" s="25"/>
      <c r="D53" s="25">
        <v>78</v>
      </c>
      <c r="E53" s="43"/>
      <c r="F53" s="37"/>
    </row>
    <row r="54" spans="1:6" s="38" customFormat="1" ht="15">
      <c r="A54" s="42"/>
      <c r="B54" s="42"/>
      <c r="C54" s="25"/>
      <c r="D54" s="25"/>
      <c r="E54" s="44"/>
      <c r="F54" s="37"/>
    </row>
    <row r="55" spans="1:6" s="38" customFormat="1" ht="30">
      <c r="A55" s="70" t="s">
        <v>112</v>
      </c>
      <c r="B55" s="23" t="s">
        <v>59</v>
      </c>
      <c r="C55" s="25">
        <f>1050*1.5</f>
        <v>1575</v>
      </c>
      <c r="D55" s="25"/>
      <c r="E55" s="43"/>
      <c r="F55" s="37"/>
    </row>
    <row r="56" spans="1:6" s="38" customFormat="1" ht="30">
      <c r="A56" s="71"/>
      <c r="B56" s="26" t="s">
        <v>5</v>
      </c>
      <c r="C56" s="25">
        <v>376</v>
      </c>
      <c r="D56" s="25"/>
      <c r="E56" s="43"/>
      <c r="F56" s="37"/>
    </row>
    <row r="57" spans="1:6" s="38" customFormat="1" ht="15">
      <c r="A57" s="71"/>
      <c r="B57" s="26" t="s">
        <v>6</v>
      </c>
      <c r="C57" s="25">
        <v>22</v>
      </c>
      <c r="D57" s="25"/>
      <c r="E57" s="43"/>
      <c r="F57" s="37"/>
    </row>
    <row r="58" spans="1:6" s="38" customFormat="1" ht="15">
      <c r="A58" s="71"/>
      <c r="B58" s="26" t="s">
        <v>84</v>
      </c>
      <c r="C58" s="32">
        <v>118</v>
      </c>
      <c r="D58" s="25"/>
      <c r="E58" s="43"/>
      <c r="F58" s="37"/>
    </row>
    <row r="59" spans="1:6" s="38" customFormat="1" ht="15">
      <c r="A59" s="71"/>
      <c r="B59" s="26" t="s">
        <v>9</v>
      </c>
      <c r="C59" s="25">
        <v>212</v>
      </c>
      <c r="D59" s="25"/>
      <c r="E59" s="43"/>
      <c r="F59" s="37"/>
    </row>
    <row r="60" spans="1:6" s="38" customFormat="1" ht="15">
      <c r="A60" s="71"/>
      <c r="B60" s="26" t="s">
        <v>50</v>
      </c>
      <c r="C60" s="25">
        <v>352</v>
      </c>
      <c r="D60" s="25"/>
      <c r="E60" s="43"/>
      <c r="F60" s="37"/>
    </row>
    <row r="61" spans="1:6" s="38" customFormat="1" ht="15">
      <c r="A61" s="71"/>
      <c r="B61" s="26" t="s">
        <v>7</v>
      </c>
      <c r="C61" s="25">
        <v>38</v>
      </c>
      <c r="D61" s="25"/>
      <c r="E61" s="43"/>
      <c r="F61" s="37"/>
    </row>
    <row r="62" spans="1:6" s="38" customFormat="1" ht="15">
      <c r="A62" s="71"/>
      <c r="B62" s="26" t="s">
        <v>32</v>
      </c>
      <c r="C62" s="25">
        <v>46</v>
      </c>
      <c r="D62" s="25"/>
      <c r="E62" s="43"/>
      <c r="F62" s="37"/>
    </row>
    <row r="63" spans="1:6" s="38" customFormat="1" ht="15">
      <c r="A63" s="71"/>
      <c r="B63" s="26" t="s">
        <v>31</v>
      </c>
      <c r="C63" s="25">
        <v>14</v>
      </c>
      <c r="D63" s="25"/>
      <c r="E63" s="43"/>
      <c r="F63" s="37"/>
    </row>
    <row r="64" spans="1:6" s="38" customFormat="1" ht="45">
      <c r="A64" s="71"/>
      <c r="B64" s="26" t="s">
        <v>85</v>
      </c>
      <c r="C64" s="25">
        <v>30</v>
      </c>
      <c r="D64" s="25"/>
      <c r="E64" s="26" t="s">
        <v>86</v>
      </c>
      <c r="F64" s="37"/>
    </row>
    <row r="65" spans="1:6" s="38" customFormat="1" ht="15">
      <c r="A65" s="71"/>
      <c r="B65" s="26" t="s">
        <v>11</v>
      </c>
      <c r="C65" s="25">
        <v>12</v>
      </c>
      <c r="D65" s="25"/>
      <c r="E65" s="43"/>
      <c r="F65" s="37"/>
    </row>
    <row r="66" spans="1:6" s="38" customFormat="1" ht="15">
      <c r="A66" s="71"/>
      <c r="B66" s="26" t="s">
        <v>22</v>
      </c>
      <c r="C66" s="25">
        <v>44</v>
      </c>
      <c r="D66" s="25"/>
      <c r="E66" s="43"/>
      <c r="F66" s="37"/>
    </row>
    <row r="67" spans="1:6" s="38" customFormat="1" ht="15">
      <c r="A67" s="71"/>
      <c r="B67" s="26" t="s">
        <v>23</v>
      </c>
      <c r="C67" s="25"/>
      <c r="D67" s="25">
        <v>10</v>
      </c>
      <c r="E67" s="43"/>
      <c r="F67" s="37"/>
    </row>
    <row r="68" spans="1:6" s="38" customFormat="1" ht="60">
      <c r="A68" s="72"/>
      <c r="B68" s="26" t="s">
        <v>24</v>
      </c>
      <c r="C68" s="25">
        <v>12</v>
      </c>
      <c r="D68" s="25"/>
      <c r="E68" s="26" t="s">
        <v>87</v>
      </c>
      <c r="F68" s="37"/>
    </row>
    <row r="69" spans="1:6" s="38" customFormat="1" ht="15">
      <c r="A69" s="42"/>
      <c r="B69" s="42"/>
      <c r="C69" s="25"/>
      <c r="D69" s="25"/>
      <c r="E69" s="44"/>
      <c r="F69" s="37"/>
    </row>
    <row r="70" spans="1:6" s="38" customFormat="1" ht="15">
      <c r="A70" s="67" t="s">
        <v>113</v>
      </c>
      <c r="B70" s="26" t="s">
        <v>8</v>
      </c>
      <c r="C70" s="25"/>
      <c r="D70" s="25">
        <v>644</v>
      </c>
      <c r="E70" s="43"/>
      <c r="F70" s="37"/>
    </row>
    <row r="71" spans="1:6" s="38" customFormat="1" ht="90">
      <c r="A71" s="67"/>
      <c r="B71" s="26" t="s">
        <v>88</v>
      </c>
      <c r="C71" s="25"/>
      <c r="D71" s="25">
        <v>26</v>
      </c>
      <c r="E71" s="26" t="s">
        <v>89</v>
      </c>
      <c r="F71" s="37"/>
    </row>
    <row r="72" spans="1:6" s="38" customFormat="1" ht="15">
      <c r="A72" s="42"/>
      <c r="B72" s="42"/>
      <c r="C72" s="25"/>
      <c r="D72" s="25"/>
      <c r="E72" s="44"/>
      <c r="F72" s="37"/>
    </row>
    <row r="73" spans="1:6" s="38" customFormat="1" ht="15">
      <c r="A73" s="70" t="s">
        <v>30</v>
      </c>
      <c r="B73" s="26" t="s">
        <v>16</v>
      </c>
      <c r="C73" s="25"/>
      <c r="D73" s="25">
        <v>12</v>
      </c>
      <c r="E73" s="43"/>
      <c r="F73" s="37"/>
    </row>
    <row r="74" spans="1:6" s="38" customFormat="1" ht="15">
      <c r="A74" s="71"/>
      <c r="B74" s="23" t="s">
        <v>47</v>
      </c>
      <c r="C74" s="25">
        <v>300</v>
      </c>
      <c r="D74" s="25"/>
      <c r="E74" s="39"/>
      <c r="F74" s="37"/>
    </row>
    <row r="75" spans="1:6" s="38" customFormat="1" ht="15">
      <c r="A75" s="71"/>
      <c r="B75" s="23" t="s">
        <v>90</v>
      </c>
      <c r="C75" s="25">
        <v>62</v>
      </c>
      <c r="D75" s="25"/>
      <c r="E75" s="39"/>
      <c r="F75" s="37"/>
    </row>
    <row r="76" spans="1:6" s="38" customFormat="1" ht="15">
      <c r="A76" s="72"/>
      <c r="B76" s="23" t="s">
        <v>91</v>
      </c>
      <c r="C76" s="25">
        <v>14</v>
      </c>
      <c r="D76" s="25"/>
      <c r="E76" s="39"/>
      <c r="F76" s="37"/>
    </row>
    <row r="77" spans="1:6" s="38" customFormat="1" ht="15">
      <c r="A77" s="10"/>
      <c r="B77" s="47"/>
      <c r="C77" s="50"/>
      <c r="D77" s="50"/>
      <c r="E77" s="44"/>
      <c r="F77" s="37"/>
    </row>
    <row r="78" spans="1:6" s="38" customFormat="1" ht="45">
      <c r="A78" s="74" t="s">
        <v>97</v>
      </c>
      <c r="B78" s="23" t="s">
        <v>127</v>
      </c>
      <c r="C78" s="25"/>
      <c r="D78" s="32">
        <v>250</v>
      </c>
      <c r="E78" s="43"/>
      <c r="F78" s="37"/>
    </row>
    <row r="79" spans="1:6" s="38" customFormat="1" ht="15" customHeight="1">
      <c r="A79" s="74"/>
      <c r="B79" s="23" t="s">
        <v>35</v>
      </c>
      <c r="C79" s="25">
        <v>200</v>
      </c>
      <c r="D79" s="25"/>
      <c r="E79" s="43"/>
      <c r="F79" s="37"/>
    </row>
    <row r="80" spans="1:6" s="38" customFormat="1" ht="15" customHeight="1">
      <c r="A80" s="74"/>
      <c r="B80" s="23" t="s">
        <v>37</v>
      </c>
      <c r="C80" s="25">
        <v>70</v>
      </c>
      <c r="D80" s="25"/>
      <c r="E80" s="43"/>
      <c r="F80" s="37"/>
    </row>
    <row r="81" spans="1:6" s="38" customFormat="1" ht="15" customHeight="1">
      <c r="A81" s="74"/>
      <c r="B81" s="23" t="s">
        <v>36</v>
      </c>
      <c r="C81" s="25">
        <v>80</v>
      </c>
      <c r="D81" s="25"/>
      <c r="E81" s="43"/>
      <c r="F81" s="37"/>
    </row>
    <row r="82" spans="1:6" s="38" customFormat="1" ht="15" customHeight="1">
      <c r="A82" s="74"/>
      <c r="B82" s="23" t="s">
        <v>41</v>
      </c>
      <c r="C82" s="25">
        <v>54</v>
      </c>
      <c r="D82" s="25"/>
      <c r="E82" s="43"/>
      <c r="F82" s="37"/>
    </row>
    <row r="83" spans="1:6" s="38" customFormat="1" ht="75">
      <c r="A83" s="74"/>
      <c r="B83" s="23" t="s">
        <v>116</v>
      </c>
      <c r="C83" s="32">
        <v>198</v>
      </c>
      <c r="D83" s="25"/>
      <c r="E83" s="26" t="s">
        <v>117</v>
      </c>
      <c r="F83" s="37"/>
    </row>
    <row r="84" spans="1:6" s="38" customFormat="1" ht="105">
      <c r="A84" s="74"/>
      <c r="B84" s="23" t="s">
        <v>119</v>
      </c>
      <c r="C84" s="49">
        <v>224</v>
      </c>
      <c r="D84" s="25"/>
      <c r="E84" s="26" t="s">
        <v>118</v>
      </c>
      <c r="F84" s="37"/>
    </row>
    <row r="85" spans="1:6" s="38" customFormat="1" ht="15" customHeight="1">
      <c r="A85" s="74"/>
      <c r="B85" s="23" t="s">
        <v>123</v>
      </c>
      <c r="C85" s="25">
        <f>54*2</f>
        <v>108</v>
      </c>
      <c r="D85" s="25"/>
      <c r="E85" s="43"/>
      <c r="F85" s="37"/>
    </row>
    <row r="86" spans="1:6" s="38" customFormat="1" ht="30">
      <c r="A86" s="74"/>
      <c r="B86" s="23" t="s">
        <v>46</v>
      </c>
      <c r="C86" s="25">
        <v>120</v>
      </c>
      <c r="D86" s="25"/>
      <c r="E86" s="43"/>
      <c r="F86" s="37"/>
    </row>
    <row r="87" spans="1:6" s="38" customFormat="1" ht="15" customHeight="1">
      <c r="A87" s="74"/>
      <c r="B87" s="23" t="s">
        <v>44</v>
      </c>
      <c r="C87" s="25">
        <v>6</v>
      </c>
      <c r="D87" s="25"/>
      <c r="E87" s="43"/>
      <c r="F87" s="37"/>
    </row>
    <row r="88" spans="1:6" s="38" customFormat="1" ht="15" customHeight="1">
      <c r="A88" s="74"/>
      <c r="B88" s="23" t="s">
        <v>42</v>
      </c>
      <c r="C88" s="25">
        <v>242</v>
      </c>
      <c r="D88" s="25"/>
      <c r="E88" s="43"/>
      <c r="F88" s="37"/>
    </row>
    <row r="89" spans="1:6" s="38" customFormat="1" ht="15" customHeight="1">
      <c r="A89" s="74"/>
      <c r="B89" s="23" t="s">
        <v>38</v>
      </c>
      <c r="C89" s="25">
        <v>26</v>
      </c>
      <c r="D89" s="25"/>
      <c r="E89" s="43"/>
      <c r="F89" s="37"/>
    </row>
    <row r="90" spans="1:6" s="38" customFormat="1" ht="15" customHeight="1">
      <c r="A90" s="74"/>
      <c r="B90" s="23" t="s">
        <v>43</v>
      </c>
      <c r="C90" s="25">
        <v>74</v>
      </c>
      <c r="D90" s="25"/>
      <c r="E90" s="43"/>
      <c r="F90" s="37"/>
    </row>
    <row r="91" spans="1:6" s="38" customFormat="1" ht="15" customHeight="1">
      <c r="A91" s="16"/>
      <c r="B91" s="16"/>
      <c r="C91" s="25"/>
      <c r="D91" s="25"/>
      <c r="E91" s="44"/>
      <c r="F91" s="37"/>
    </row>
    <row r="92" spans="1:6" s="38" customFormat="1" ht="15">
      <c r="A92" s="70" t="s">
        <v>114</v>
      </c>
      <c r="B92" s="18" t="s">
        <v>39</v>
      </c>
      <c r="C92" s="25"/>
      <c r="D92" s="25">
        <v>642</v>
      </c>
      <c r="E92" s="43"/>
      <c r="F92" s="37"/>
    </row>
    <row r="93" spans="1:6" s="38" customFormat="1" ht="15">
      <c r="A93" s="71"/>
      <c r="B93" s="18" t="s">
        <v>40</v>
      </c>
      <c r="C93" s="25"/>
      <c r="D93" s="25">
        <v>324</v>
      </c>
      <c r="E93" s="43"/>
      <c r="F93" s="37"/>
    </row>
    <row r="94" spans="1:6" s="38" customFormat="1" ht="30">
      <c r="A94" s="71"/>
      <c r="B94" s="18" t="s">
        <v>60</v>
      </c>
      <c r="C94" s="25"/>
      <c r="D94" s="25">
        <v>326</v>
      </c>
      <c r="E94" s="43"/>
      <c r="F94" s="37"/>
    </row>
    <row r="95" spans="1:6" s="38" customFormat="1" ht="15">
      <c r="A95" s="72"/>
      <c r="B95" s="18" t="s">
        <v>45</v>
      </c>
      <c r="C95" s="25"/>
      <c r="D95" s="25">
        <f>216-178</f>
        <v>38</v>
      </c>
      <c r="E95" s="43"/>
      <c r="F95" s="37"/>
    </row>
    <row r="96" spans="1:6" s="38" customFormat="1" ht="15">
      <c r="A96" s="18"/>
      <c r="B96" s="18"/>
      <c r="C96" s="25"/>
      <c r="D96" s="25"/>
      <c r="E96" s="44"/>
      <c r="F96" s="37"/>
    </row>
    <row r="97" spans="1:6" s="38" customFormat="1" ht="15.75">
      <c r="A97" s="64" t="s">
        <v>53</v>
      </c>
      <c r="B97" s="64"/>
      <c r="C97" s="48">
        <f>SUM(C24:C96,C13:C21,C3:C4)</f>
        <v>8347</v>
      </c>
      <c r="D97" s="48">
        <f>SUM(D24:D96,D13:D21,D3:D4)</f>
        <v>12618</v>
      </c>
      <c r="E97" s="43"/>
      <c r="F97" s="37"/>
    </row>
    <row r="98" spans="1:6" ht="15">
      <c r="A98" s="10"/>
      <c r="B98" s="15"/>
      <c r="C98" s="12"/>
      <c r="D98" s="12"/>
      <c r="F98" s="29"/>
    </row>
    <row r="99" spans="1:6" ht="15.75">
      <c r="A99" s="64" t="s">
        <v>92</v>
      </c>
      <c r="B99" s="64"/>
      <c r="C99" s="64"/>
      <c r="D99" s="25">
        <f>(C97/2)+SUM(D3,D4,D16,D17,D19,D20,D21,D25,D27,(D28/3)*2,D30,D31,D34,D35,(D36/3)*2,D39,D41,D43,D45,D46,D51/2,D53,D67,D70,D71,D73,D92,D93,D95)</f>
        <v>14359.5</v>
      </c>
      <c r="E99" s="26" t="s">
        <v>96</v>
      </c>
      <c r="F99" s="29"/>
    </row>
    <row r="100" spans="1:6" ht="15.75" customHeight="1">
      <c r="A100" s="63" t="s">
        <v>94</v>
      </c>
      <c r="B100" s="64"/>
      <c r="C100" s="64"/>
      <c r="D100" s="25">
        <f>900*6+338</f>
        <v>5738</v>
      </c>
      <c r="E100" s="26" t="s">
        <v>96</v>
      </c>
      <c r="F100" s="29"/>
    </row>
    <row r="101" spans="1:6" ht="15.75">
      <c r="A101" s="63" t="s">
        <v>95</v>
      </c>
      <c r="B101" s="64"/>
      <c r="C101" s="64"/>
      <c r="D101" s="25">
        <v>1500</v>
      </c>
      <c r="E101" s="26" t="s">
        <v>96</v>
      </c>
      <c r="F101" s="33"/>
    </row>
    <row r="102" spans="1:6" ht="15.75">
      <c r="A102" s="65" t="s">
        <v>93</v>
      </c>
      <c r="B102" s="66"/>
      <c r="C102" s="66"/>
      <c r="D102" s="36">
        <f>SUM(D99:D101)</f>
        <v>21597.5</v>
      </c>
      <c r="E102" s="35" t="s">
        <v>96</v>
      </c>
      <c r="F102" s="33"/>
    </row>
    <row r="103" spans="1:5" ht="15.75">
      <c r="A103" s="19"/>
      <c r="B103" s="19"/>
      <c r="C103" s="17"/>
      <c r="D103" s="20"/>
      <c r="E103" s="30"/>
    </row>
    <row r="104" spans="1:5" ht="15">
      <c r="A104" s="10"/>
      <c r="B104" s="15"/>
      <c r="C104" s="12"/>
      <c r="D104" s="12"/>
      <c r="E104" s="30"/>
    </row>
    <row r="105" spans="1:5" ht="15.75">
      <c r="A105" s="55" t="s">
        <v>34</v>
      </c>
      <c r="B105" s="56"/>
      <c r="C105" s="56"/>
      <c r="D105" s="56"/>
      <c r="E105" s="57"/>
    </row>
    <row r="106" spans="1:5" ht="15.75">
      <c r="A106" s="22" t="s">
        <v>12</v>
      </c>
      <c r="B106" s="23" t="s">
        <v>33</v>
      </c>
      <c r="C106" s="24"/>
      <c r="D106" s="25">
        <v>886</v>
      </c>
      <c r="E106" s="58"/>
    </row>
    <row r="107" spans="1:5" ht="15.75">
      <c r="A107" s="22" t="s">
        <v>15</v>
      </c>
      <c r="B107" s="23" t="s">
        <v>54</v>
      </c>
      <c r="C107" s="24"/>
      <c r="D107" s="25">
        <v>380</v>
      </c>
      <c r="E107" s="59"/>
    </row>
    <row r="108" spans="1:5" ht="63" customHeight="1">
      <c r="A108" s="22" t="s">
        <v>66</v>
      </c>
      <c r="B108" s="26"/>
      <c r="C108" s="24"/>
      <c r="D108" s="25">
        <v>354</v>
      </c>
      <c r="E108" s="51" t="s">
        <v>115</v>
      </c>
    </row>
    <row r="109" spans="1:5" ht="31.5">
      <c r="A109" s="22" t="s">
        <v>67</v>
      </c>
      <c r="B109" s="26"/>
      <c r="C109" s="24"/>
      <c r="D109" s="32">
        <v>1222</v>
      </c>
      <c r="E109" s="52"/>
    </row>
    <row r="110" spans="1:5" ht="94.5">
      <c r="A110" s="22" t="s">
        <v>130</v>
      </c>
      <c r="B110" s="23" t="s">
        <v>129</v>
      </c>
      <c r="C110" s="3"/>
      <c r="D110" s="32">
        <f>232+38*4</f>
        <v>384</v>
      </c>
      <c r="E110" s="53"/>
    </row>
  </sheetData>
  <sheetProtection/>
  <mergeCells count="26">
    <mergeCell ref="A24:A36"/>
    <mergeCell ref="A97:B97"/>
    <mergeCell ref="A45:A51"/>
    <mergeCell ref="A70:A71"/>
    <mergeCell ref="A73:A76"/>
    <mergeCell ref="A78:A90"/>
    <mergeCell ref="A3:A4"/>
    <mergeCell ref="A13:A14"/>
    <mergeCell ref="A92:A95"/>
    <mergeCell ref="A55:A68"/>
    <mergeCell ref="A9:A10"/>
    <mergeCell ref="A37:A39"/>
    <mergeCell ref="A40:A43"/>
    <mergeCell ref="A16:A17"/>
    <mergeCell ref="A19:A21"/>
    <mergeCell ref="A6:A7"/>
    <mergeCell ref="E108:E110"/>
    <mergeCell ref="A1:E1"/>
    <mergeCell ref="A105:E105"/>
    <mergeCell ref="E106:E107"/>
    <mergeCell ref="A12:E12"/>
    <mergeCell ref="A23:E23"/>
    <mergeCell ref="A100:C100"/>
    <mergeCell ref="A99:C99"/>
    <mergeCell ref="A101:C101"/>
    <mergeCell ref="A102:C10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VDAB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DSANDERS</dc:creator>
  <cp:keywords/>
  <dc:description/>
  <cp:lastModifiedBy>Debbie Sanders</cp:lastModifiedBy>
  <dcterms:created xsi:type="dcterms:W3CDTF">2011-12-09T10:39:42Z</dcterms:created>
  <dcterms:modified xsi:type="dcterms:W3CDTF">2018-04-02T16:51:40Z</dcterms:modified>
  <cp:category/>
  <cp:version/>
  <cp:contentType/>
  <cp:contentStatus/>
</cp:coreProperties>
</file>